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D:\D\Richieste da altre direzioni o servizi\2024\SABATINI\Modulistica Colapietro febb 2024\per sito\"/>
    </mc:Choice>
  </mc:AlternateContent>
  <xr:revisionPtr revIDLastSave="0" documentId="13_ncr:1_{4D08E390-4386-40D9-89DC-C38CF17BC035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interessi e contributo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" i="2" l="1"/>
  <c r="C23" i="2"/>
  <c r="J39" i="2" l="1"/>
  <c r="K35" i="2"/>
  <c r="J35" i="2"/>
  <c r="K31" i="2"/>
  <c r="J31" i="2"/>
  <c r="K27" i="2"/>
  <c r="J27" i="2"/>
  <c r="K23" i="2"/>
  <c r="P23" i="2"/>
  <c r="N35" i="2"/>
  <c r="D18" i="2"/>
  <c r="E18" i="2" s="1"/>
  <c r="F18" i="2" s="1"/>
  <c r="D17" i="2"/>
  <c r="E17" i="2" s="1"/>
  <c r="F17" i="2" s="1"/>
  <c r="D16" i="2"/>
  <c r="E16" i="2" s="1"/>
  <c r="F16" i="2" s="1"/>
  <c r="D15" i="2"/>
  <c r="E15" i="2" s="1"/>
  <c r="F15" i="2" s="1"/>
  <c r="D14" i="2"/>
  <c r="E14" i="2" s="1"/>
  <c r="F14" i="2" s="1"/>
  <c r="L24" i="2" s="1"/>
  <c r="L23" i="2" l="1"/>
  <c r="L31" i="2"/>
  <c r="L32" i="2"/>
  <c r="L28" i="2"/>
  <c r="L27" i="2"/>
  <c r="L36" i="2"/>
  <c r="L35" i="2"/>
  <c r="L39" i="2"/>
  <c r="L40" i="2"/>
  <c r="N27" i="2"/>
  <c r="D23" i="2"/>
  <c r="N39" i="2"/>
  <c r="N23" i="2"/>
  <c r="N31" i="2"/>
  <c r="Q23" i="2" l="1"/>
  <c r="P27" i="2"/>
  <c r="Q27" i="2" s="1"/>
  <c r="P35" i="2"/>
  <c r="Q35" i="2" s="1"/>
  <c r="P31" i="2"/>
  <c r="Q31" i="2" s="1"/>
  <c r="P39" i="2"/>
  <c r="Q39" i="2" s="1"/>
</calcChain>
</file>

<file path=xl/sharedStrings.xml><?xml version="1.0" encoding="utf-8"?>
<sst xmlns="http://schemas.openxmlformats.org/spreadsheetml/2006/main" count="32" uniqueCount="26">
  <si>
    <t>&lt;---- è possibile modificare il tasso</t>
  </si>
  <si>
    <t>&lt;---- è possibile modificare l'importo</t>
  </si>
  <si>
    <t>FIN</t>
  </si>
  <si>
    <t>Tasso di Base</t>
  </si>
  <si>
    <t>TB+M</t>
  </si>
  <si>
    <t>(TB+M)/2</t>
  </si>
  <si>
    <t>Ottimo</t>
  </si>
  <si>
    <t>Buono</t>
  </si>
  <si>
    <t>Soddisfacente</t>
  </si>
  <si>
    <t>Scarso</t>
  </si>
  <si>
    <t>Negativo</t>
  </si>
  <si>
    <t>n. Rate</t>
  </si>
  <si>
    <t>1+TA</t>
  </si>
  <si>
    <t>1-</t>
  </si>
  <si>
    <t>(1+(tb+m)/2)^-n.rate</t>
  </si>
  <si>
    <t xml:space="preserve"> Contributo</t>
  </si>
  <si>
    <t xml:space="preserve"> Contributo con tasso attualizzazione</t>
  </si>
  <si>
    <t>n. rate</t>
  </si>
  <si>
    <t>Interessi non attualizzati</t>
  </si>
  <si>
    <t>Interessi attualizzati</t>
  </si>
  <si>
    <t>Tasso attualizzazione</t>
  </si>
  <si>
    <t>IPOTESI 1 - RATING OTTIMO</t>
  </si>
  <si>
    <t>IPOTESI 2 - RATING BUONO</t>
  </si>
  <si>
    <t>IPOTESI 3 - RATING SODDISFACENTE</t>
  </si>
  <si>
    <t>IPOTESI 4 - SCARSO</t>
  </si>
  <si>
    <t>IPOTESI 5 - NEGATIVO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</si>
</sst>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\-??\ _€_-;_-@_-"/>
    <numFmt numFmtId="165" formatCode="0.000000"/>
    <numFmt numFmtId="166" formatCode="0.000000%"/>
  </numFmts>
  <fonts count="11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Arial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2"/>
      <color theme="0"/>
      <name val="Calibri"/>
      <family val="2"/>
      <charset val="1"/>
    </font>
    <font>
      <sz val="12"/>
      <color rgb="FFFFFFFF"/>
      <name val="Calibri"/>
      <family val="2"/>
      <charset val="1"/>
    </font>
    <font>
      <sz val="12"/>
      <name val="Calibri"/>
      <family val="2"/>
      <charset val="1"/>
    </font>
    <font>
      <b/>
      <sz val="12"/>
      <color theme="0"/>
      <name val="Calibri"/>
      <family val="2"/>
      <charset val="1"/>
    </font>
    <font>
      <sz val="12"/>
      <color rgb="FF000000"/>
      <name val="Calibri"/>
      <family val="2"/>
    </font>
    <font>
      <sz val="12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rgb="FFFF0000"/>
        <bgColor rgb="FFC00000"/>
      </patternFill>
    </fill>
    <fill>
      <patternFill patternType="solid">
        <fgColor rgb="FFC00000"/>
        <bgColor rgb="FFFF0000"/>
      </patternFill>
    </fill>
    <fill>
      <patternFill patternType="solid">
        <fgColor rgb="FF7030A0"/>
        <bgColor rgb="FF99336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4">
    <xf numFmtId="0" fontId="0" fillId="0" borderId="0"/>
    <xf numFmtId="164" fontId="1" fillId="0" borderId="0" applyBorder="0" applyProtection="0"/>
    <xf numFmtId="9" fontId="1" fillId="0" borderId="0" applyBorder="0" applyProtection="0"/>
    <xf numFmtId="0" fontId="2" fillId="0" borderId="0"/>
  </cellStyleXfs>
  <cellXfs count="54">
    <xf numFmtId="0" fontId="0" fillId="0" borderId="0" xfId="0"/>
    <xf numFmtId="0" fontId="3" fillId="8" borderId="0" xfId="0" applyFont="1" applyFill="1"/>
    <xf numFmtId="165" fontId="3" fillId="8" borderId="0" xfId="0" applyNumberFormat="1" applyFont="1" applyFill="1"/>
    <xf numFmtId="0" fontId="4" fillId="2" borderId="1" xfId="0" applyFont="1" applyFill="1" applyBorder="1"/>
    <xf numFmtId="0" fontId="4" fillId="2" borderId="3" xfId="0" applyFont="1" applyFill="1" applyBorder="1" applyAlignment="1">
      <alignment horizontal="right"/>
    </xf>
    <xf numFmtId="0" fontId="5" fillId="8" borderId="0" xfId="0" applyFont="1" applyFill="1"/>
    <xf numFmtId="164" fontId="3" fillId="8" borderId="0" xfId="0" applyNumberFormat="1" applyFont="1" applyFill="1"/>
    <xf numFmtId="0" fontId="7" fillId="8" borderId="0" xfId="0" applyFont="1" applyFill="1"/>
    <xf numFmtId="0" fontId="4" fillId="8" borderId="0" xfId="0" applyFont="1" applyFill="1"/>
    <xf numFmtId="0" fontId="4" fillId="8" borderId="0" xfId="0" applyFont="1" applyFill="1" applyBorder="1"/>
    <xf numFmtId="0" fontId="4" fillId="8" borderId="5" xfId="0" applyFont="1" applyFill="1" applyBorder="1" applyAlignment="1">
      <alignment horizontal="center"/>
    </xf>
    <xf numFmtId="0" fontId="8" fillId="8" borderId="0" xfId="0" applyFont="1" applyFill="1" applyAlignment="1">
      <alignment horizontal="right"/>
    </xf>
    <xf numFmtId="0" fontId="3" fillId="8" borderId="6" xfId="0" applyFont="1" applyFill="1" applyBorder="1"/>
    <xf numFmtId="0" fontId="3" fillId="8" borderId="6" xfId="0" applyFont="1" applyFill="1" applyBorder="1" applyAlignment="1">
      <alignment horizontal="center" wrapText="1"/>
    </xf>
    <xf numFmtId="0" fontId="3" fillId="3" borderId="0" xfId="0" applyFont="1" applyFill="1"/>
    <xf numFmtId="0" fontId="3" fillId="3" borderId="0" xfId="0" applyFont="1" applyFill="1" applyAlignment="1">
      <alignment horizontal="right"/>
    </xf>
    <xf numFmtId="164" fontId="3" fillId="3" borderId="0" xfId="0" applyNumberFormat="1" applyFont="1" applyFill="1"/>
    <xf numFmtId="164" fontId="3" fillId="3" borderId="6" xfId="1" applyFont="1" applyFill="1" applyBorder="1" applyAlignment="1" applyProtection="1">
      <alignment horizontal="center"/>
    </xf>
    <xf numFmtId="10" fontId="3" fillId="8" borderId="0" xfId="2" applyNumberFormat="1" applyFont="1" applyFill="1" applyBorder="1" applyProtection="1"/>
    <xf numFmtId="0" fontId="3" fillId="3" borderId="6" xfId="0" applyFont="1" applyFill="1" applyBorder="1" applyAlignment="1">
      <alignment horizontal="center"/>
    </xf>
    <xf numFmtId="10" fontId="3" fillId="8" borderId="0" xfId="2" applyNumberFormat="1" applyFont="1" applyFill="1"/>
    <xf numFmtId="0" fontId="3" fillId="8" borderId="0" xfId="0" applyFont="1" applyFill="1" applyAlignment="1">
      <alignment horizontal="right"/>
    </xf>
    <xf numFmtId="0" fontId="3" fillId="8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right"/>
    </xf>
    <xf numFmtId="164" fontId="3" fillId="4" borderId="0" xfId="0" applyNumberFormat="1" applyFont="1" applyFill="1"/>
    <xf numFmtId="164" fontId="3" fillId="4" borderId="6" xfId="1" applyFont="1" applyFill="1" applyBorder="1" applyAlignment="1" applyProtection="1">
      <alignment horizontal="center"/>
    </xf>
    <xf numFmtId="0" fontId="3" fillId="4" borderId="6" xfId="0" applyFont="1" applyFill="1" applyBorder="1" applyAlignment="1">
      <alignment horizontal="center"/>
    </xf>
    <xf numFmtId="0" fontId="3" fillId="5" borderId="0" xfId="0" applyFont="1" applyFill="1"/>
    <xf numFmtId="0" fontId="3" fillId="5" borderId="0" xfId="0" applyFont="1" applyFill="1" applyAlignment="1">
      <alignment horizontal="right"/>
    </xf>
    <xf numFmtId="164" fontId="3" fillId="5" borderId="0" xfId="0" applyNumberFormat="1" applyFont="1" applyFill="1"/>
    <xf numFmtId="164" fontId="3" fillId="5" borderId="6" xfId="1" applyFont="1" applyFill="1" applyBorder="1" applyAlignment="1" applyProtection="1">
      <alignment horizontal="center"/>
    </xf>
    <xf numFmtId="0" fontId="3" fillId="5" borderId="6" xfId="0" applyFont="1" applyFill="1" applyBorder="1" applyAlignment="1">
      <alignment horizontal="center"/>
    </xf>
    <xf numFmtId="0" fontId="6" fillId="6" borderId="0" xfId="0" applyFont="1" applyFill="1"/>
    <xf numFmtId="0" fontId="6" fillId="6" borderId="0" xfId="0" applyFont="1" applyFill="1" applyAlignment="1">
      <alignment horizontal="right"/>
    </xf>
    <xf numFmtId="164" fontId="6" fillId="6" borderId="0" xfId="0" applyNumberFormat="1" applyFont="1" applyFill="1"/>
    <xf numFmtId="164" fontId="6" fillId="6" borderId="6" xfId="1" applyFont="1" applyFill="1" applyBorder="1" applyAlignment="1" applyProtection="1">
      <alignment horizontal="center"/>
    </xf>
    <xf numFmtId="0" fontId="6" fillId="6" borderId="6" xfId="0" applyFont="1" applyFill="1" applyBorder="1" applyAlignment="1">
      <alignment horizontal="center"/>
    </xf>
    <xf numFmtId="0" fontId="6" fillId="7" borderId="0" xfId="0" applyFont="1" applyFill="1"/>
    <xf numFmtId="0" fontId="6" fillId="7" borderId="0" xfId="0" applyFont="1" applyFill="1" applyAlignment="1">
      <alignment horizontal="right"/>
    </xf>
    <xf numFmtId="164" fontId="6" fillId="7" borderId="0" xfId="0" applyNumberFormat="1" applyFont="1" applyFill="1"/>
    <xf numFmtId="164" fontId="6" fillId="7" borderId="6" xfId="1" applyFont="1" applyFill="1" applyBorder="1" applyAlignment="1" applyProtection="1">
      <alignment horizontal="center"/>
    </xf>
    <xf numFmtId="0" fontId="6" fillId="7" borderId="7" xfId="0" applyFont="1" applyFill="1" applyBorder="1"/>
    <xf numFmtId="166" fontId="3" fillId="8" borderId="0" xfId="2" applyNumberFormat="1" applyFont="1" applyFill="1"/>
    <xf numFmtId="0" fontId="3" fillId="8" borderId="8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9" fillId="9" borderId="0" xfId="0" applyFont="1" applyFill="1"/>
    <xf numFmtId="0" fontId="9" fillId="10" borderId="0" xfId="0" applyFont="1" applyFill="1"/>
    <xf numFmtId="0" fontId="9" fillId="11" borderId="0" xfId="0" applyFont="1" applyFill="1"/>
    <xf numFmtId="0" fontId="10" fillId="12" borderId="0" xfId="0" applyFont="1" applyFill="1"/>
    <xf numFmtId="0" fontId="10" fillId="13" borderId="0" xfId="0" applyFont="1" applyFill="1"/>
    <xf numFmtId="164" fontId="3" fillId="2" borderId="2" xfId="1" applyFont="1" applyFill="1" applyBorder="1" applyAlignment="1" applyProtection="1">
      <protection locked="0"/>
    </xf>
    <xf numFmtId="0" fontId="3" fillId="2" borderId="4" xfId="0" applyFont="1" applyFill="1" applyBorder="1" applyProtection="1">
      <protection locked="0"/>
    </xf>
  </cellXfs>
  <cellStyles count="4">
    <cellStyle name="Migliaia" xfId="1" builtinId="3"/>
    <cellStyle name="Normale" xfId="0" builtinId="0"/>
    <cellStyle name="Normale 2" xfId="3" xr:uid="{00000000-0005-0000-0000-000002000000}"/>
    <cellStyle name="Percentuale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28575</xdr:rowOff>
    </xdr:from>
    <xdr:to>
      <xdr:col>6</xdr:col>
      <xdr:colOff>608409</xdr:colOff>
      <xdr:row>7</xdr:row>
      <xdr:rowOff>66675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26B05C52-FF8D-6EE7-AF86-C4F1BE9ABE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19075"/>
          <a:ext cx="5494734" cy="123825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9</xdr:col>
      <xdr:colOff>1019175</xdr:colOff>
      <xdr:row>0</xdr:row>
      <xdr:rowOff>0</xdr:rowOff>
    </xdr:from>
    <xdr:to>
      <xdr:col>15</xdr:col>
      <xdr:colOff>923925</xdr:colOff>
      <xdr:row>7</xdr:row>
      <xdr:rowOff>199200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B65B5C60-DC30-6693-64DF-C7EFCFA2E9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9650" y="0"/>
          <a:ext cx="1695450" cy="1599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1:S43"/>
  <sheetViews>
    <sheetView tabSelected="1" zoomScale="85" zoomScaleNormal="85" workbookViewId="0">
      <selection activeCell="C12" sqref="C12"/>
    </sheetView>
  </sheetViews>
  <sheetFormatPr defaultColWidth="8.7109375" defaultRowHeight="15.75" x14ac:dyDescent="0.25"/>
  <cols>
    <col min="1" max="1" width="8.7109375" style="1"/>
    <col min="2" max="2" width="18.42578125" style="1" customWidth="1"/>
    <col min="3" max="3" width="20.42578125" style="1" customWidth="1"/>
    <col min="4" max="5" width="8.7109375" style="1"/>
    <col min="6" max="6" width="12.140625" style="1" customWidth="1"/>
    <col min="7" max="7" width="19.5703125" style="1" customWidth="1"/>
    <col min="8" max="9" width="8.7109375" style="1"/>
    <col min="10" max="10" width="18.140625" style="1" customWidth="1"/>
    <col min="11" max="11" width="8.7109375" style="1" hidden="1" customWidth="1"/>
    <col min="12" max="12" width="32.7109375" style="1" hidden="1" customWidth="1"/>
    <col min="13" max="13" width="17.28515625" style="1" hidden="1" customWidth="1"/>
    <col min="14" max="14" width="8.7109375" style="1" hidden="1" customWidth="1"/>
    <col min="15" max="15" width="8.7109375" style="1"/>
    <col min="16" max="16" width="19.5703125" style="1" customWidth="1"/>
    <col min="17" max="17" width="35.7109375" style="1" hidden="1" customWidth="1"/>
    <col min="18" max="18" width="5.42578125" style="1" customWidth="1"/>
    <col min="19" max="19" width="18.85546875" style="2" customWidth="1"/>
    <col min="20" max="16384" width="8.7109375" style="1"/>
  </cols>
  <sheetData>
    <row r="11" spans="1:13" x14ac:dyDescent="0.25">
      <c r="B11" s="3" t="s">
        <v>2</v>
      </c>
      <c r="C11" s="52">
        <v>150000</v>
      </c>
      <c r="D11" s="1" t="s">
        <v>1</v>
      </c>
    </row>
    <row r="12" spans="1:13" x14ac:dyDescent="0.25">
      <c r="B12" s="4" t="s">
        <v>3</v>
      </c>
      <c r="C12" s="53">
        <v>4.1100000000000003</v>
      </c>
      <c r="D12" s="1" t="s">
        <v>0</v>
      </c>
    </row>
    <row r="13" spans="1:13" x14ac:dyDescent="0.25">
      <c r="A13" s="7"/>
      <c r="B13" s="7"/>
      <c r="C13" s="5"/>
      <c r="D13" s="5"/>
      <c r="E13" s="5" t="s">
        <v>4</v>
      </c>
      <c r="F13" s="5" t="s">
        <v>5</v>
      </c>
      <c r="M13" s="6"/>
    </row>
    <row r="14" spans="1:13" x14ac:dyDescent="0.25">
      <c r="A14" s="7"/>
      <c r="B14" s="47" t="s">
        <v>6</v>
      </c>
      <c r="C14" s="5">
        <v>75</v>
      </c>
      <c r="D14" s="5">
        <f>C14/100</f>
        <v>0.75</v>
      </c>
      <c r="E14" s="5">
        <f>D14%+C12%</f>
        <v>4.8600000000000004E-2</v>
      </c>
      <c r="F14" s="5">
        <f>E14/2</f>
        <v>2.4300000000000002E-2</v>
      </c>
    </row>
    <row r="15" spans="1:13" x14ac:dyDescent="0.25">
      <c r="A15" s="7"/>
      <c r="B15" s="48" t="s">
        <v>7</v>
      </c>
      <c r="C15" s="5">
        <v>100</v>
      </c>
      <c r="D15" s="5">
        <f>C15/100</f>
        <v>1</v>
      </c>
      <c r="E15" s="5">
        <f>D15%+$C$12%</f>
        <v>5.1100000000000007E-2</v>
      </c>
      <c r="F15" s="5">
        <f>E15/2</f>
        <v>2.5550000000000003E-2</v>
      </c>
    </row>
    <row r="16" spans="1:13" x14ac:dyDescent="0.25">
      <c r="A16" s="7"/>
      <c r="B16" s="49" t="s">
        <v>8</v>
      </c>
      <c r="C16" s="5">
        <v>220</v>
      </c>
      <c r="D16" s="5">
        <f>C16/100</f>
        <v>2.2000000000000002</v>
      </c>
      <c r="E16" s="5">
        <f>D16%+$C$12%</f>
        <v>6.3100000000000003E-2</v>
      </c>
      <c r="F16" s="5">
        <f>E16/2</f>
        <v>3.1550000000000002E-2</v>
      </c>
    </row>
    <row r="17" spans="1:19" x14ac:dyDescent="0.25">
      <c r="A17" s="7"/>
      <c r="B17" s="50" t="s">
        <v>9</v>
      </c>
      <c r="C17" s="5">
        <v>400</v>
      </c>
      <c r="D17" s="5">
        <f>C17/100</f>
        <v>4</v>
      </c>
      <c r="E17" s="5">
        <f>D17%+$C$12%</f>
        <v>8.1100000000000005E-2</v>
      </c>
      <c r="F17" s="5">
        <f>E17/2</f>
        <v>4.0550000000000003E-2</v>
      </c>
    </row>
    <row r="18" spans="1:19" x14ac:dyDescent="0.25">
      <c r="A18" s="7"/>
      <c r="B18" s="51" t="s">
        <v>10</v>
      </c>
      <c r="C18" s="5">
        <v>650</v>
      </c>
      <c r="D18" s="5">
        <f>C18/100</f>
        <v>6.5</v>
      </c>
      <c r="E18" s="5">
        <f>D18%+$C$12%</f>
        <v>0.1061</v>
      </c>
      <c r="F18" s="5">
        <f>E18/2</f>
        <v>5.305E-2</v>
      </c>
    </row>
    <row r="19" spans="1:19" x14ac:dyDescent="0.25">
      <c r="A19" s="7"/>
      <c r="B19" s="7"/>
      <c r="C19" s="5"/>
      <c r="D19" s="5"/>
      <c r="E19" s="5"/>
      <c r="F19" s="7"/>
      <c r="I19" s="8"/>
      <c r="J19" s="8"/>
      <c r="K19" s="9" t="s">
        <v>11</v>
      </c>
      <c r="L19" s="9" t="s">
        <v>5</v>
      </c>
      <c r="M19" s="9">
        <v>-1</v>
      </c>
      <c r="N19" s="9" t="s">
        <v>12</v>
      </c>
    </row>
    <row r="20" spans="1:19" x14ac:dyDescent="0.25">
      <c r="A20" s="5"/>
      <c r="B20" s="5"/>
      <c r="C20" s="5"/>
      <c r="D20" s="5"/>
      <c r="E20" s="5"/>
      <c r="F20" s="7"/>
      <c r="I20" s="8"/>
      <c r="J20" s="8"/>
      <c r="K20" s="8" t="s">
        <v>13</v>
      </c>
      <c r="L20" s="8" t="s">
        <v>14</v>
      </c>
      <c r="M20" s="8"/>
      <c r="N20" s="8"/>
      <c r="P20" s="10" t="s">
        <v>15</v>
      </c>
      <c r="Q20" s="10" t="s">
        <v>16</v>
      </c>
    </row>
    <row r="21" spans="1:19" x14ac:dyDescent="0.25">
      <c r="A21" s="5"/>
      <c r="B21" s="11" t="s">
        <v>17</v>
      </c>
      <c r="C21" s="5">
        <v>10</v>
      </c>
      <c r="D21" s="5"/>
      <c r="E21" s="5"/>
      <c r="F21" s="7"/>
      <c r="P21" s="12"/>
      <c r="Q21" s="12"/>
    </row>
    <row r="22" spans="1:19" ht="31.5" x14ac:dyDescent="0.25">
      <c r="A22" s="5"/>
      <c r="B22" s="5"/>
      <c r="C22" s="5"/>
      <c r="D22" s="5"/>
      <c r="E22" s="5"/>
      <c r="F22" s="7"/>
      <c r="P22" s="13" t="s">
        <v>18</v>
      </c>
      <c r="Q22" s="13" t="s">
        <v>19</v>
      </c>
    </row>
    <row r="23" spans="1:19" x14ac:dyDescent="0.25">
      <c r="A23" s="5"/>
      <c r="B23" s="11" t="s">
        <v>20</v>
      </c>
      <c r="C23" s="5">
        <f>C12+1</f>
        <v>5.1100000000000003</v>
      </c>
      <c r="D23" s="5">
        <f>C23%</f>
        <v>5.1100000000000007E-2</v>
      </c>
      <c r="E23" s="5"/>
      <c r="F23" s="7"/>
      <c r="G23" s="14"/>
      <c r="H23" s="14"/>
      <c r="I23" s="15" t="s">
        <v>21</v>
      </c>
      <c r="J23" s="16">
        <f>C11</f>
        <v>150000</v>
      </c>
      <c r="K23" s="14">
        <f>C21</f>
        <v>10</v>
      </c>
      <c r="L23" s="14">
        <f>F14</f>
        <v>2.4300000000000002E-2</v>
      </c>
      <c r="M23" s="14">
        <v>-1</v>
      </c>
      <c r="N23" s="14">
        <f>1+C23%</f>
        <v>1.0510999999999999</v>
      </c>
      <c r="O23" s="14"/>
      <c r="P23" s="17">
        <f>J23*(((K23*L23)/(1-L24))-1)</f>
        <v>20768.794610425524</v>
      </c>
      <c r="Q23" s="17">
        <f>P23/(1+C23%)</f>
        <v>19759.104376772455</v>
      </c>
      <c r="R23" s="6"/>
      <c r="S23" s="18"/>
    </row>
    <row r="24" spans="1:19" x14ac:dyDescent="0.25">
      <c r="A24" s="5"/>
      <c r="B24" s="5"/>
      <c r="C24" s="5"/>
      <c r="D24" s="5"/>
      <c r="E24" s="5"/>
      <c r="F24" s="7"/>
      <c r="G24" s="14"/>
      <c r="H24" s="14"/>
      <c r="I24" s="15"/>
      <c r="J24" s="14"/>
      <c r="K24" s="15" t="s">
        <v>13</v>
      </c>
      <c r="L24" s="14">
        <f>(1+F14)^-C21</f>
        <v>0.78655350889397968</v>
      </c>
      <c r="M24" s="14"/>
      <c r="N24" s="14"/>
      <c r="O24" s="14"/>
      <c r="P24" s="19"/>
      <c r="Q24" s="19"/>
      <c r="S24" s="20"/>
    </row>
    <row r="25" spans="1:19" x14ac:dyDescent="0.25">
      <c r="A25" s="5"/>
      <c r="B25" s="5"/>
      <c r="C25" s="5"/>
      <c r="D25" s="5"/>
      <c r="E25" s="5"/>
      <c r="F25" s="7"/>
      <c r="I25" s="21"/>
      <c r="P25" s="22"/>
      <c r="Q25" s="23"/>
      <c r="S25" s="20"/>
    </row>
    <row r="26" spans="1:19" x14ac:dyDescent="0.25">
      <c r="A26" s="7"/>
      <c r="B26" s="7"/>
      <c r="C26" s="7"/>
      <c r="D26" s="7"/>
      <c r="E26" s="5"/>
      <c r="F26" s="7"/>
      <c r="I26" s="21"/>
      <c r="P26" s="22"/>
      <c r="Q26" s="23"/>
      <c r="S26" s="20"/>
    </row>
    <row r="27" spans="1:19" x14ac:dyDescent="0.25">
      <c r="A27" s="5"/>
      <c r="B27" s="5"/>
      <c r="C27" s="5"/>
      <c r="D27" s="5"/>
      <c r="E27" s="5"/>
      <c r="F27" s="7"/>
      <c r="G27" s="24"/>
      <c r="H27" s="24"/>
      <c r="I27" s="25" t="s">
        <v>22</v>
      </c>
      <c r="J27" s="26">
        <f>C11</f>
        <v>150000</v>
      </c>
      <c r="K27" s="24">
        <f>C21</f>
        <v>10</v>
      </c>
      <c r="L27" s="24">
        <f>F15</f>
        <v>2.5550000000000003E-2</v>
      </c>
      <c r="M27" s="24">
        <v>-1</v>
      </c>
      <c r="N27" s="24">
        <f>1+C23%</f>
        <v>1.0510999999999999</v>
      </c>
      <c r="O27" s="24"/>
      <c r="P27" s="27">
        <f>J27*(((K27*L27)/(1-L28))-1)</f>
        <v>21875.591986783849</v>
      </c>
      <c r="Q27" s="27">
        <f>P27/(1+C23%)</f>
        <v>20812.093984191659</v>
      </c>
      <c r="S27" s="18"/>
    </row>
    <row r="28" spans="1:19" x14ac:dyDescent="0.25">
      <c r="A28" s="5"/>
      <c r="B28" s="5"/>
      <c r="C28" s="5"/>
      <c r="D28" s="5"/>
      <c r="E28" s="5"/>
      <c r="F28" s="7"/>
      <c r="G28" s="24"/>
      <c r="H28" s="24"/>
      <c r="I28" s="25"/>
      <c r="J28" s="24"/>
      <c r="K28" s="25" t="s">
        <v>13</v>
      </c>
      <c r="L28" s="24">
        <f>(1+F15)^-C21</f>
        <v>0.77701894982885666</v>
      </c>
      <c r="M28" s="24"/>
      <c r="N28" s="24"/>
      <c r="O28" s="24"/>
      <c r="P28" s="28"/>
      <c r="Q28" s="28"/>
      <c r="S28" s="20"/>
    </row>
    <row r="29" spans="1:19" x14ac:dyDescent="0.25">
      <c r="A29" s="5"/>
      <c r="B29" s="5"/>
      <c r="C29" s="5"/>
      <c r="D29" s="5"/>
      <c r="E29" s="5"/>
      <c r="F29" s="7"/>
      <c r="I29" s="21"/>
      <c r="P29" s="22"/>
      <c r="Q29" s="23"/>
      <c r="S29" s="20"/>
    </row>
    <row r="30" spans="1:19" x14ac:dyDescent="0.25">
      <c r="A30" s="5"/>
      <c r="B30" s="5"/>
      <c r="C30" s="5"/>
      <c r="D30" s="5"/>
      <c r="E30" s="5"/>
      <c r="F30" s="7"/>
      <c r="I30" s="21"/>
      <c r="P30" s="22"/>
      <c r="Q30" s="23"/>
      <c r="S30" s="20"/>
    </row>
    <row r="31" spans="1:19" x14ac:dyDescent="0.25">
      <c r="A31" s="5"/>
      <c r="B31" s="5"/>
      <c r="C31" s="5"/>
      <c r="D31" s="5"/>
      <c r="E31" s="5"/>
      <c r="F31" s="7"/>
      <c r="G31" s="29"/>
      <c r="H31" s="29"/>
      <c r="I31" s="30" t="s">
        <v>23</v>
      </c>
      <c r="J31" s="31">
        <f>C11</f>
        <v>150000</v>
      </c>
      <c r="K31" s="29">
        <f>C21</f>
        <v>10</v>
      </c>
      <c r="L31" s="29">
        <f>F16</f>
        <v>3.1550000000000002E-2</v>
      </c>
      <c r="M31" s="29">
        <v>-1</v>
      </c>
      <c r="N31" s="29">
        <f>1+C23%</f>
        <v>1.0510999999999999</v>
      </c>
      <c r="O31" s="29"/>
      <c r="P31" s="32">
        <f>J31*(((K31*L31)/(1-L32))-1)</f>
        <v>27239.562765993564</v>
      </c>
      <c r="Q31" s="32">
        <f>P31/(1+C23%)</f>
        <v>25915.29137664691</v>
      </c>
      <c r="R31" s="6"/>
      <c r="S31" s="18"/>
    </row>
    <row r="32" spans="1:19" x14ac:dyDescent="0.25">
      <c r="A32" s="5"/>
      <c r="B32" s="5"/>
      <c r="C32" s="5"/>
      <c r="D32" s="5"/>
      <c r="E32" s="5"/>
      <c r="F32" s="7"/>
      <c r="G32" s="29"/>
      <c r="H32" s="29"/>
      <c r="I32" s="30"/>
      <c r="J32" s="29"/>
      <c r="K32" s="30" t="s">
        <v>13</v>
      </c>
      <c r="L32" s="29">
        <f>(1+F16)^-C21</f>
        <v>0.73298850853924524</v>
      </c>
      <c r="M32" s="29"/>
      <c r="N32" s="29"/>
      <c r="O32" s="29"/>
      <c r="P32" s="33"/>
      <c r="Q32" s="33"/>
      <c r="S32" s="20"/>
    </row>
    <row r="33" spans="1:19" x14ac:dyDescent="0.25">
      <c r="A33" s="5"/>
      <c r="B33" s="5"/>
      <c r="C33" s="5"/>
      <c r="D33" s="5"/>
      <c r="E33" s="5"/>
      <c r="F33" s="7"/>
      <c r="I33" s="21"/>
      <c r="P33" s="22"/>
      <c r="Q33" s="23"/>
      <c r="S33" s="20"/>
    </row>
    <row r="34" spans="1:19" x14ac:dyDescent="0.25">
      <c r="A34" s="5"/>
      <c r="B34" s="5"/>
      <c r="C34" s="5"/>
      <c r="D34" s="5"/>
      <c r="E34" s="5"/>
      <c r="F34" s="7"/>
      <c r="I34" s="21"/>
      <c r="P34" s="22"/>
      <c r="Q34" s="23"/>
      <c r="S34" s="20"/>
    </row>
    <row r="35" spans="1:19" x14ac:dyDescent="0.25">
      <c r="D35" s="7"/>
      <c r="E35" s="7"/>
      <c r="F35" s="7"/>
      <c r="G35" s="34"/>
      <c r="H35" s="34"/>
      <c r="I35" s="35" t="s">
        <v>24</v>
      </c>
      <c r="J35" s="36">
        <f>C11</f>
        <v>150000</v>
      </c>
      <c r="K35" s="34">
        <f>C21</f>
        <v>10</v>
      </c>
      <c r="L35" s="34">
        <f>F17</f>
        <v>4.0550000000000003E-2</v>
      </c>
      <c r="M35" s="34">
        <v>-1</v>
      </c>
      <c r="N35" s="34">
        <f>1+C23%</f>
        <v>1.0510999999999999</v>
      </c>
      <c r="O35" s="34"/>
      <c r="P35" s="37">
        <f>J35*(((K35*L35)/(1-L36))-1)</f>
        <v>35443.115435006599</v>
      </c>
      <c r="Q35" s="37">
        <f>P35/(1+C23%)</f>
        <v>33720.022295696508</v>
      </c>
      <c r="S35" s="18"/>
    </row>
    <row r="36" spans="1:19" x14ac:dyDescent="0.25">
      <c r="D36" s="7"/>
      <c r="E36" s="7"/>
      <c r="F36" s="7"/>
      <c r="G36" s="34"/>
      <c r="H36" s="34"/>
      <c r="I36" s="35"/>
      <c r="J36" s="34"/>
      <c r="K36" s="34" t="s">
        <v>13</v>
      </c>
      <c r="L36" s="34">
        <f>(1+F17)^-C21</f>
        <v>0.67200184349082659</v>
      </c>
      <c r="M36" s="34"/>
      <c r="N36" s="34"/>
      <c r="O36" s="34"/>
      <c r="P36" s="38"/>
      <c r="Q36" s="38"/>
      <c r="S36" s="20"/>
    </row>
    <row r="37" spans="1:19" x14ac:dyDescent="0.25">
      <c r="D37" s="7"/>
      <c r="E37" s="7"/>
      <c r="F37" s="7"/>
      <c r="I37" s="21"/>
      <c r="P37" s="22"/>
      <c r="Q37" s="23"/>
      <c r="S37" s="20"/>
    </row>
    <row r="38" spans="1:19" x14ac:dyDescent="0.25">
      <c r="D38" s="7"/>
      <c r="E38" s="7"/>
      <c r="F38" s="7"/>
      <c r="I38" s="21"/>
      <c r="P38" s="22"/>
      <c r="Q38" s="23"/>
      <c r="S38" s="20"/>
    </row>
    <row r="39" spans="1:19" x14ac:dyDescent="0.25">
      <c r="D39" s="7"/>
      <c r="E39" s="7"/>
      <c r="F39" s="7"/>
      <c r="G39" s="39"/>
      <c r="H39" s="39"/>
      <c r="I39" s="40" t="s">
        <v>25</v>
      </c>
      <c r="J39" s="41">
        <f>C11</f>
        <v>150000</v>
      </c>
      <c r="K39" s="39">
        <v>10</v>
      </c>
      <c r="L39" s="39">
        <f>F18</f>
        <v>5.305E-2</v>
      </c>
      <c r="M39" s="39">
        <v>-1</v>
      </c>
      <c r="N39" s="39">
        <f>1+C23%</f>
        <v>1.0510999999999999</v>
      </c>
      <c r="O39" s="39"/>
      <c r="P39" s="42">
        <f>J39*(((K39*L39)/(1-L40))-1)</f>
        <v>47144.546678514853</v>
      </c>
      <c r="Q39" s="42">
        <f>P39/(1+C23%)</f>
        <v>44852.579848268346</v>
      </c>
      <c r="R39" s="6"/>
      <c r="S39" s="18"/>
    </row>
    <row r="40" spans="1:19" ht="16.5" thickBot="1" x14ac:dyDescent="0.3">
      <c r="D40" s="7"/>
      <c r="E40" s="7"/>
      <c r="F40" s="7"/>
      <c r="G40" s="39"/>
      <c r="H40" s="39"/>
      <c r="I40" s="39"/>
      <c r="J40" s="39"/>
      <c r="K40" s="39" t="s">
        <v>13</v>
      </c>
      <c r="L40" s="39">
        <f>(1+F18)^-C21</f>
        <v>0.59636215487226452</v>
      </c>
      <c r="M40" s="39"/>
      <c r="N40" s="39"/>
      <c r="O40" s="39"/>
      <c r="P40" s="43"/>
      <c r="Q40" s="43"/>
      <c r="S40" s="44"/>
    </row>
    <row r="41" spans="1:19" x14ac:dyDescent="0.25">
      <c r="D41" s="7"/>
      <c r="E41" s="7"/>
      <c r="F41" s="7"/>
      <c r="I41" s="21"/>
      <c r="P41" s="45"/>
      <c r="S41" s="44"/>
    </row>
    <row r="42" spans="1:19" x14ac:dyDescent="0.25">
      <c r="D42" s="7"/>
      <c r="E42" s="7"/>
      <c r="F42" s="7"/>
      <c r="I42" s="21"/>
      <c r="P42" s="46"/>
      <c r="S42" s="44"/>
    </row>
    <row r="43" spans="1:19" x14ac:dyDescent="0.25">
      <c r="D43" s="7"/>
      <c r="E43" s="7"/>
      <c r="F43" s="7"/>
      <c r="S43" s="44"/>
    </row>
  </sheetData>
  <sheetProtection algorithmName="SHA-512" hashValue="8QTSuGw7//BDaK1Xm5TYjQMWYuIZcNsF5LFcegY7NhHW2TGZzJwl/cvBfSzFM0lZ8Iv0fJzzavUqp1GGzGKNSw==" saltValue="AhA+eYR9AXxC0XOKl6H9JA==" spinCount="100000" sheet="1" objects="1" scenarios="1" selectLockedCells="1"/>
  <pageMargins left="0.7" right="0.7" top="0.75" bottom="0.75" header="0.51180555555555496" footer="0.51180555555555496"/>
  <pageSetup paperSize="9" scale="73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interessi e contributo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Dalla Bona Antonella</dc:creator>
  <dc:description/>
  <cp:lastModifiedBy>Dalla Bona Antonella</cp:lastModifiedBy>
  <cp:revision>1</cp:revision>
  <dcterms:created xsi:type="dcterms:W3CDTF">2015-06-05T18:19:34Z</dcterms:created>
  <dcterms:modified xsi:type="dcterms:W3CDTF">2024-03-28T15:20:27Z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